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firstSheet="1" activeTab="6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</sheets>
  <definedNames>
    <definedName name="_xlnm.Print_Area" localSheetId="2">'бер'!$A$1:$AG$99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<sst xmlns="http://schemas.openxmlformats.org/spreadsheetml/2006/main" count="728" uniqueCount="67">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</sst>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4" borderId="10" xfId="0" applyFont="1" applyFill="1" applyBorder="1" applyAlignment="1">
      <alignment wrapText="1"/>
    </xf>
    <xf numFmtId="196" fontId="10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left" wrapText="1" indent="1"/>
    </xf>
    <xf numFmtId="196" fontId="10" fillId="34" borderId="10" xfId="0" applyNumberFormat="1" applyFont="1" applyFill="1" applyBorder="1" applyAlignment="1">
      <alignment horizontal="right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4" fillId="35" borderId="10" xfId="0" applyFont="1" applyFill="1" applyBorder="1" applyAlignment="1">
      <alignment horizontal="left" wrapText="1" indent="1"/>
    </xf>
    <xf numFmtId="196" fontId="10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0" fillId="35" borderId="10" xfId="0" applyFont="1" applyFill="1" applyBorder="1" applyAlignment="1">
      <alignment wrapText="1"/>
    </xf>
    <xf numFmtId="196" fontId="21" fillId="35" borderId="10" xfId="0" applyNumberFormat="1" applyFont="1" applyFill="1" applyBorder="1" applyAlignment="1">
      <alignment/>
    </xf>
    <xf numFmtId="196" fontId="10" fillId="35" borderId="10" xfId="0" applyNumberFormat="1" applyFont="1" applyFill="1" applyBorder="1" applyAlignment="1">
      <alignment/>
    </xf>
    <xf numFmtId="196" fontId="10" fillId="35" borderId="10" xfId="0" applyNumberFormat="1" applyFont="1" applyFill="1" applyBorder="1" applyAlignment="1">
      <alignment horizontal="right"/>
    </xf>
    <xf numFmtId="0" fontId="4" fillId="35" borderId="10" xfId="0" applyFont="1" applyFill="1" applyBorder="1" applyAlignment="1">
      <alignment wrapText="1"/>
    </xf>
    <xf numFmtId="0" fontId="4" fillId="35" borderId="11" xfId="0" applyFont="1" applyFill="1" applyBorder="1" applyAlignment="1">
      <alignment horizontal="left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1" t="s">
        <v>12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ht="22.5" customHeight="1">
      <c r="A2" s="82" t="s">
        <v>45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1" t="s">
        <v>12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ht="22.5" customHeight="1">
      <c r="A2" s="82" t="s">
        <v>53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1" t="s">
        <v>12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ht="22.5" customHeight="1">
      <c r="A2" s="82" t="s">
        <v>55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1" t="s">
        <v>12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ht="22.5" customHeight="1">
      <c r="A2" s="82" t="s">
        <v>57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.7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.7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.7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.7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.7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.7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.7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.7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.7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.7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.7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.7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.7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.7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.7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.7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1" t="s">
        <v>12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ht="22.5" customHeight="1">
      <c r="A2" s="82" t="s">
        <v>60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.7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.7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.7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.7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.7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.7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.7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.7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.7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.7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.7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.7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.7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.7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.7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.7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.7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.7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.7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1.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.7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.7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.7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.7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.7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.7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.7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.7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1" t="s">
        <v>12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ht="22.5" customHeight="1">
      <c r="A2" s="82" t="s">
        <v>62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.7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.7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.7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.7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.7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.7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.7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.7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.7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.7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.7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.7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.7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.7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.7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.7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.7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.7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.7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.7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.7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.7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.7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.7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1.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.7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.7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.7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.7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.7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.7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.7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.7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.7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8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34" sqref="C3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1" t="s">
        <v>12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</row>
    <row r="2" spans="1:33" ht="22.5" customHeight="1">
      <c r="A2" s="82" t="s">
        <v>66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0</v>
      </c>
      <c r="C7" s="72">
        <v>89407</v>
      </c>
      <c r="D7" s="45"/>
      <c r="E7" s="46"/>
      <c r="F7" s="46"/>
      <c r="G7" s="46"/>
      <c r="H7" s="74"/>
      <c r="I7" s="46"/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104585.22557000001</v>
      </c>
      <c r="C8" s="40">
        <v>20735.2</v>
      </c>
      <c r="D8" s="43">
        <v>14989.5</v>
      </c>
      <c r="E8" s="55">
        <v>5765.7</v>
      </c>
      <c r="F8" s="55">
        <v>2960.08</v>
      </c>
      <c r="G8" s="55">
        <v>5276.9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v>4920.2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162605.5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5306.45</v>
      </c>
      <c r="J9" s="24">
        <f t="shared" si="0"/>
        <v>2105.2799999999997</v>
      </c>
      <c r="K9" s="24">
        <f t="shared" si="0"/>
        <v>16803.999999999996</v>
      </c>
      <c r="L9" s="24">
        <f t="shared" si="0"/>
        <v>5576.299999999999</v>
      </c>
      <c r="M9" s="24">
        <f t="shared" si="0"/>
        <v>8277.1</v>
      </c>
      <c r="N9" s="24">
        <f t="shared" si="0"/>
        <v>3335.7799999999997</v>
      </c>
      <c r="O9" s="24">
        <f t="shared" si="0"/>
        <v>4091.1699999999996</v>
      </c>
      <c r="P9" s="24">
        <f t="shared" si="0"/>
        <v>522.5</v>
      </c>
      <c r="Q9" s="24">
        <f t="shared" si="0"/>
        <v>3470.8999999999996</v>
      </c>
      <c r="R9" s="24">
        <f t="shared" si="0"/>
        <v>5854.83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93601.73</v>
      </c>
      <c r="AG9" s="50">
        <f>AG10+AG15+AG24+AG33+AG47+AG52+AG54+AG61+AG62+AG71+AG72+AG76+AG88+AG81+AG83+AG82+AG69+AG89+AG91+AG90+AG70+AG40+AG92</f>
        <v>158823.46999999997</v>
      </c>
      <c r="AH9" s="49"/>
      <c r="AI9" s="49"/>
    </row>
    <row r="10" spans="1:33" ht="15.75">
      <c r="A10" s="77" t="s">
        <v>4</v>
      </c>
      <c r="B10" s="78">
        <f>13353.2-200</f>
        <v>13153.2</v>
      </c>
      <c r="C10" s="22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781.65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9075.25</v>
      </c>
      <c r="AG10" s="27">
        <f>B10+C10-AF10</f>
        <v>31791.75</v>
      </c>
    </row>
    <row r="11" spans="1:33" ht="15.75">
      <c r="A11" s="79" t="s">
        <v>5</v>
      </c>
      <c r="B11" s="78">
        <v>12774.2</v>
      </c>
      <c r="C11" s="22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8380</v>
      </c>
      <c r="AG11" s="27">
        <f>B11+C11-AF11</f>
        <v>29571.199999999997</v>
      </c>
    </row>
    <row r="12" spans="1:33" ht="15.75">
      <c r="A12" s="79" t="s">
        <v>2</v>
      </c>
      <c r="B12" s="80">
        <f>67.6-265.3</f>
        <v>-197.70000000000002</v>
      </c>
      <c r="C12" s="22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109.1</v>
      </c>
      <c r="AG12" s="27">
        <f>B12+C12-AF12</f>
        <v>182.09999999999994</v>
      </c>
    </row>
    <row r="13" spans="1:33" ht="15.75" hidden="1">
      <c r="A13" s="79" t="s">
        <v>16</v>
      </c>
      <c r="B13" s="78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79" t="s">
        <v>23</v>
      </c>
      <c r="B14" s="78">
        <f aca="true" t="shared" si="2" ref="B14:AD14">B10-B11-B12</f>
        <v>576.7</v>
      </c>
      <c r="C14" s="22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14.649999999999977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586.1499999999999</v>
      </c>
      <c r="AG14" s="27">
        <f>AG10-AG11-AG12-AG13</f>
        <v>2038.450000000003</v>
      </c>
    </row>
    <row r="15" spans="1:33" ht="15" customHeight="1">
      <c r="A15" s="4" t="s">
        <v>6</v>
      </c>
      <c r="B15" s="22">
        <v>29051.9</v>
      </c>
      <c r="C15" s="22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16549.48</v>
      </c>
      <c r="AG15" s="27">
        <f aca="true" t="shared" si="3" ref="AG15:AG31">B15+C15-AF15</f>
        <v>43139.22</v>
      </c>
    </row>
    <row r="16" spans="1:34" s="70" customFormat="1" ht="15" customHeight="1">
      <c r="A16" s="65" t="s">
        <v>38</v>
      </c>
      <c r="B16" s="66">
        <v>9733.4</v>
      </c>
      <c r="C16" s="66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20057.8</v>
      </c>
      <c r="AH16" s="75"/>
    </row>
    <row r="17" spans="1:34" ht="15.75">
      <c r="A17" s="3" t="s">
        <v>5</v>
      </c>
      <c r="B17" s="22">
        <v>22985.1</v>
      </c>
      <c r="C17" s="22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13192.099999999999</v>
      </c>
      <c r="AG17" s="27">
        <f t="shared" si="3"/>
        <v>29236.9</v>
      </c>
      <c r="AH17" s="6"/>
    </row>
    <row r="18" spans="1:34" ht="15.75">
      <c r="A18" s="3" t="s">
        <v>3</v>
      </c>
      <c r="B18" s="22">
        <v>3.5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</row>
    <row r="19" spans="1:33" ht="15.75">
      <c r="A19" s="3" t="s">
        <v>1</v>
      </c>
      <c r="B19" s="22">
        <v>656.6</v>
      </c>
      <c r="C19" s="22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771.6</v>
      </c>
    </row>
    <row r="20" spans="1:33" ht="15.75">
      <c r="A20" s="3" t="s">
        <v>2</v>
      </c>
      <c r="B20" s="22">
        <v>2177.1</v>
      </c>
      <c r="C20" s="22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1034.8</v>
      </c>
      <c r="AG20" s="27">
        <f t="shared" si="3"/>
        <v>7085.3</v>
      </c>
    </row>
    <row r="21" spans="1:33" ht="15.75">
      <c r="A21" s="3" t="s">
        <v>16</v>
      </c>
      <c r="B21" s="22">
        <v>946.5</v>
      </c>
      <c r="C21" s="22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618.8000000000001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83" t="s">
        <v>23</v>
      </c>
      <c r="B23" s="84">
        <f aca="true" t="shared" si="4" ref="B23:AD23">B15-B17-B18-B19-B20-B21-B22</f>
        <v>2283.1000000000026</v>
      </c>
      <c r="C23" s="84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1131.5800000000006</v>
      </c>
      <c r="AG23" s="27">
        <f t="shared" si="3"/>
        <v>5397.820000000001</v>
      </c>
    </row>
    <row r="24" spans="1:36" ht="15" customHeight="1">
      <c r="A24" s="85" t="s">
        <v>7</v>
      </c>
      <c r="B24" s="84">
        <v>33135.2</v>
      </c>
      <c r="C24" s="84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24030.769999999997</v>
      </c>
      <c r="AG24" s="27">
        <f t="shared" si="3"/>
        <v>23877.93</v>
      </c>
      <c r="AJ24" s="6"/>
    </row>
    <row r="25" spans="1:34" s="70" customFormat="1" ht="15" customHeight="1">
      <c r="A25" s="86" t="s">
        <v>39</v>
      </c>
      <c r="B25" s="87">
        <v>19856.4</v>
      </c>
      <c r="C25" s="87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20132.4</v>
      </c>
      <c r="AG25" s="71">
        <f t="shared" si="3"/>
        <v>3282.4000000000015</v>
      </c>
      <c r="AH25" s="75"/>
    </row>
    <row r="26" spans="1:34" ht="15.75" hidden="1">
      <c r="A26" s="83" t="s">
        <v>5</v>
      </c>
      <c r="B26" s="84"/>
      <c r="C26" s="84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83" t="s">
        <v>3</v>
      </c>
      <c r="B27" s="84"/>
      <c r="C27" s="84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83" t="s">
        <v>1</v>
      </c>
      <c r="B28" s="84"/>
      <c r="C28" s="84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83" t="s">
        <v>2</v>
      </c>
      <c r="B29" s="84"/>
      <c r="C29" s="84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83" t="s">
        <v>16</v>
      </c>
      <c r="B30" s="84"/>
      <c r="C30" s="84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83" t="s">
        <v>15</v>
      </c>
      <c r="B31" s="84"/>
      <c r="C31" s="84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83" t="s">
        <v>23</v>
      </c>
      <c r="B32" s="84">
        <f aca="true" t="shared" si="5" ref="B32:AD32">B24</f>
        <v>33135.2</v>
      </c>
      <c r="C32" s="84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24030.769999999997</v>
      </c>
      <c r="AG32" s="27">
        <f>AG24</f>
        <v>23877.93</v>
      </c>
    </row>
    <row r="33" spans="1:33" ht="15" customHeight="1">
      <c r="A33" s="85" t="s">
        <v>8</v>
      </c>
      <c r="B33" s="84">
        <v>1247.6</v>
      </c>
      <c r="C33" s="84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477.6</v>
      </c>
      <c r="AG33" s="27">
        <f aca="true" t="shared" si="6" ref="AG33:AG38">B33+C33-AF33</f>
        <v>2475.7999999999997</v>
      </c>
    </row>
    <row r="34" spans="1:33" ht="15.75">
      <c r="A34" s="83" t="s">
        <v>5</v>
      </c>
      <c r="B34" s="84">
        <v>221.2</v>
      </c>
      <c r="C34" s="84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110.4</v>
      </c>
      <c r="AG34" s="27">
        <f t="shared" si="6"/>
        <v>157.69999999999996</v>
      </c>
    </row>
    <row r="35" spans="1:33" ht="15.75">
      <c r="A35" s="83" t="s">
        <v>1</v>
      </c>
      <c r="B35" s="84">
        <v>0</v>
      </c>
      <c r="C35" s="84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152.9</v>
      </c>
    </row>
    <row r="36" spans="1:33" ht="15.75">
      <c r="A36" s="83" t="s">
        <v>2</v>
      </c>
      <c r="B36" s="88">
        <v>3.9</v>
      </c>
      <c r="C36" s="84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2.4</v>
      </c>
      <c r="AG36" s="27">
        <f t="shared" si="6"/>
        <v>15.1</v>
      </c>
    </row>
    <row r="37" spans="1:33" ht="15.75">
      <c r="A37" s="83" t="s">
        <v>16</v>
      </c>
      <c r="B37" s="84">
        <v>1000</v>
      </c>
      <c r="C37" s="84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.75" hidden="1">
      <c r="A38" s="83" t="s">
        <v>15</v>
      </c>
      <c r="B38" s="84"/>
      <c r="C38" s="84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83" t="s">
        <v>23</v>
      </c>
      <c r="B39" s="84">
        <f aca="true" t="shared" si="7" ref="B39:AD39">B33-B34-B36-B38-B37-B35</f>
        <v>22.499999999999886</v>
      </c>
      <c r="C39" s="84">
        <f t="shared" si="7"/>
        <v>180.29999999999995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115.39999999999986</v>
      </c>
    </row>
    <row r="40" spans="1:33" ht="15" customHeight="1">
      <c r="A40" s="85" t="s">
        <v>29</v>
      </c>
      <c r="B40" s="84">
        <v>993.2</v>
      </c>
      <c r="C40" s="84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369.37</v>
      </c>
      <c r="AG40" s="27">
        <f aca="true" t="shared" si="8" ref="AG40:AG45">B40+C40-AF40</f>
        <v>794.43</v>
      </c>
    </row>
    <row r="41" spans="1:34" ht="15.75">
      <c r="A41" s="83" t="s">
        <v>5</v>
      </c>
      <c r="B41" s="84">
        <v>952.1</v>
      </c>
      <c r="C41" s="84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334.8</v>
      </c>
      <c r="AG41" s="27">
        <f t="shared" si="8"/>
        <v>660</v>
      </c>
      <c r="AH41" s="6"/>
    </row>
    <row r="42" spans="1:33" ht="15.75">
      <c r="A42" s="83" t="s">
        <v>3</v>
      </c>
      <c r="B42" s="84">
        <v>0</v>
      </c>
      <c r="C42" s="84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83" t="s">
        <v>1</v>
      </c>
      <c r="B43" s="84">
        <v>8</v>
      </c>
      <c r="C43" s="84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.75">
      <c r="A44" s="83" t="s">
        <v>2</v>
      </c>
      <c r="B44" s="84">
        <v>5.4</v>
      </c>
      <c r="C44" s="84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.75" hidden="1">
      <c r="A45" s="83" t="s">
        <v>15</v>
      </c>
      <c r="B45" s="84"/>
      <c r="C45" s="84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83" t="s">
        <v>23</v>
      </c>
      <c r="B46" s="84">
        <f aca="true" t="shared" si="10" ref="B46:AD46">B40-B41-B42-B43-B44-B45</f>
        <v>27.700000000000024</v>
      </c>
      <c r="C46" s="84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85" t="s">
        <v>43</v>
      </c>
      <c r="B47" s="89">
        <f>804.1+8.7</f>
        <v>812.8000000000001</v>
      </c>
      <c r="C47" s="84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476.6</v>
      </c>
      <c r="AG47" s="27">
        <f>B47+C47-AF47</f>
        <v>1935.8000000000002</v>
      </c>
    </row>
    <row r="48" spans="1:33" ht="15.75">
      <c r="A48" s="83" t="s">
        <v>5</v>
      </c>
      <c r="B48" s="84">
        <v>0</v>
      </c>
      <c r="C48" s="84">
        <v>41</v>
      </c>
      <c r="D48" s="22"/>
      <c r="E48" s="28"/>
      <c r="F48" s="28"/>
      <c r="G48" s="28">
        <v>15.7</v>
      </c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34</v>
      </c>
      <c r="AG48" s="27">
        <f>B48+C48-AF48</f>
        <v>7</v>
      </c>
    </row>
    <row r="49" spans="1:33" ht="15.75">
      <c r="A49" s="83" t="s">
        <v>16</v>
      </c>
      <c r="B49" s="84">
        <f>631.4+8.7</f>
        <v>640.1</v>
      </c>
      <c r="C49" s="84">
        <v>1233.4</v>
      </c>
      <c r="D49" s="22"/>
      <c r="E49" s="22"/>
      <c r="F49" s="22"/>
      <c r="G49" s="22"/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308.2</v>
      </c>
      <c r="AG49" s="27">
        <f>B49+C49-AF49</f>
        <v>1565.3</v>
      </c>
    </row>
    <row r="50" spans="1:33" ht="30" hidden="1">
      <c r="A50" s="90" t="s">
        <v>34</v>
      </c>
      <c r="B50" s="84"/>
      <c r="C50" s="84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91" t="s">
        <v>23</v>
      </c>
      <c r="B51" s="84">
        <f aca="true" t="shared" si="11" ref="B51:AD51">B47-B48-B49</f>
        <v>172.70000000000005</v>
      </c>
      <c r="C51" s="84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134.4</v>
      </c>
      <c r="AG51" s="27">
        <f>AG47-AG49-AG48</f>
        <v>363.5000000000002</v>
      </c>
    </row>
    <row r="52" spans="1:33" ht="15" customHeight="1">
      <c r="A52" s="85" t="s">
        <v>0</v>
      </c>
      <c r="B52" s="84">
        <f>5645.4+165-200+149.8</f>
        <v>5760.2</v>
      </c>
      <c r="C52" s="84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5961.849999999999</v>
      </c>
      <c r="AG52" s="27">
        <f aca="true" t="shared" si="12" ref="AG52:AG59">B52+C52-AF52</f>
        <v>1948.5500000000002</v>
      </c>
    </row>
    <row r="53" spans="1:33" ht="15" customHeight="1">
      <c r="A53" s="83" t="s">
        <v>2</v>
      </c>
      <c r="B53" s="84">
        <v>748.7</v>
      </c>
      <c r="C53" s="84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128.79999999999995</v>
      </c>
    </row>
    <row r="54" spans="1:34" ht="15.75">
      <c r="A54" s="85" t="s">
        <v>9</v>
      </c>
      <c r="B54" s="88">
        <f>2543.1-58.9</f>
        <v>2484.2</v>
      </c>
      <c r="C54" s="84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1443.6399999999999</v>
      </c>
      <c r="AG54" s="22">
        <f t="shared" si="12"/>
        <v>2921.06</v>
      </c>
      <c r="AH54" s="6"/>
    </row>
    <row r="55" spans="1:34" ht="15.75">
      <c r="A55" s="83" t="s">
        <v>5</v>
      </c>
      <c r="B55" s="84">
        <v>2002</v>
      </c>
      <c r="C55" s="84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883.1</v>
      </c>
      <c r="AG55" s="22">
        <f t="shared" si="12"/>
        <v>2122.4</v>
      </c>
      <c r="AH55" s="6"/>
    </row>
    <row r="56" spans="1:34" ht="15" customHeight="1" hidden="1">
      <c r="A56" s="83" t="s">
        <v>1</v>
      </c>
      <c r="B56" s="84"/>
      <c r="C56" s="84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83" t="s">
        <v>2</v>
      </c>
      <c r="B57" s="89">
        <f>30-1.7</f>
        <v>28.3</v>
      </c>
      <c r="C57" s="84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12.6</v>
      </c>
      <c r="AG57" s="22">
        <f t="shared" si="12"/>
        <v>109.2</v>
      </c>
    </row>
    <row r="58" spans="1:33" ht="15.75">
      <c r="A58" s="83" t="s">
        <v>16</v>
      </c>
      <c r="B58" s="89">
        <v>0</v>
      </c>
      <c r="C58" s="84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83" t="s">
        <v>15</v>
      </c>
      <c r="B59" s="84"/>
      <c r="C59" s="84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83" t="s">
        <v>23</v>
      </c>
      <c r="B60" s="84">
        <f aca="true" t="shared" si="13" ref="B60:AD60">B54-B55-B57-B59-B56-B58</f>
        <v>453.8999999999998</v>
      </c>
      <c r="C60" s="84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547.9399999999998</v>
      </c>
      <c r="AG60" s="22">
        <f>AG54-AG55-AG57-AG59-AG56-AG58</f>
        <v>689.4599999999998</v>
      </c>
    </row>
    <row r="61" spans="1:33" ht="15" customHeight="1">
      <c r="A61" s="85" t="s">
        <v>10</v>
      </c>
      <c r="B61" s="84">
        <v>464.2</v>
      </c>
      <c r="C61" s="84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594.5999999999999</v>
      </c>
    </row>
    <row r="62" spans="1:33" ht="15" customHeight="1">
      <c r="A62" s="85" t="s">
        <v>11</v>
      </c>
      <c r="B62" s="84">
        <f>1330.4+18.8</f>
        <v>1349.2</v>
      </c>
      <c r="C62" s="84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864.5999999999999</v>
      </c>
      <c r="AG62" s="22">
        <f t="shared" si="15"/>
        <v>1611.3000000000002</v>
      </c>
    </row>
    <row r="63" spans="1:34" ht="15.75">
      <c r="A63" s="83" t="s">
        <v>5</v>
      </c>
      <c r="B63" s="84">
        <v>988.1</v>
      </c>
      <c r="C63" s="84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420.2</v>
      </c>
      <c r="AG63" s="22">
        <f t="shared" si="15"/>
        <v>1153.7</v>
      </c>
      <c r="AH63" s="64"/>
    </row>
    <row r="64" spans="1:34" ht="15.75" hidden="1">
      <c r="A64" s="83" t="s">
        <v>3</v>
      </c>
      <c r="B64" s="84"/>
      <c r="C64" s="84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83" t="s">
        <v>1</v>
      </c>
      <c r="B65" s="84">
        <v>51.8</v>
      </c>
      <c r="C65" s="84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15</v>
      </c>
      <c r="AG65" s="22">
        <f t="shared" si="15"/>
        <v>130.6</v>
      </c>
      <c r="AH65" s="6"/>
    </row>
    <row r="66" spans="1:33" ht="15.75">
      <c r="A66" s="83" t="s">
        <v>2</v>
      </c>
      <c r="B66" s="84">
        <v>13.4</v>
      </c>
      <c r="C66" s="84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2.7</v>
      </c>
      <c r="AG66" s="22">
        <f t="shared" si="15"/>
        <v>81.60000000000001</v>
      </c>
    </row>
    <row r="67" spans="1:33" ht="15.75">
      <c r="A67" s="83" t="s">
        <v>16</v>
      </c>
      <c r="B67" s="84">
        <v>43.2</v>
      </c>
      <c r="C67" s="84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46.5</v>
      </c>
    </row>
    <row r="68" spans="1:33" ht="15.75">
      <c r="A68" s="83" t="s">
        <v>23</v>
      </c>
      <c r="B68" s="84">
        <f aca="true" t="shared" si="16" ref="B68:AD68">B62-B63-B66-B67-B65-B64</f>
        <v>252.70000000000005</v>
      </c>
      <c r="C68" s="84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426.69999999999993</v>
      </c>
      <c r="AG68" s="22">
        <f>AG62-AG63-AG66-AG67-AG65-AG64</f>
        <v>198.90000000000012</v>
      </c>
    </row>
    <row r="69" spans="1:33" ht="31.5">
      <c r="A69" s="85" t="s">
        <v>46</v>
      </c>
      <c r="B69" s="84">
        <f>3109.6-200+200</f>
        <v>3109.6</v>
      </c>
      <c r="C69" s="84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f>824.9+34.9+1.1</f>
        <v>860.9</v>
      </c>
      <c r="C71" s="28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</f>
        <v>950.6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336.29</v>
      </c>
      <c r="AG72" s="30">
        <f t="shared" si="17"/>
        <v>4542.91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1056.8999999999999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56.8</v>
      </c>
      <c r="AG75" s="30">
        <f t="shared" si="17"/>
        <v>290.6</v>
      </c>
    </row>
    <row r="76" spans="1:33" s="11" customFormat="1" ht="15.7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.7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3" s="11" customFormat="1" ht="15.7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2663+100.1</f>
        <v>2763.1</v>
      </c>
      <c r="C89" s="22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1719.3999999999999</v>
      </c>
      <c r="AG89" s="22">
        <f t="shared" si="17"/>
        <v>2134.9000000000005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.7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.75">
      <c r="A92" s="4" t="s">
        <v>37</v>
      </c>
      <c r="B92" s="22">
        <f>63221.7-172.9+364</f>
        <v>63412.799999999996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2897.95</v>
      </c>
      <c r="J92" s="22">
        <v>282.54</v>
      </c>
      <c r="K92" s="22"/>
      <c r="L92" s="22">
        <v>3333.1</v>
      </c>
      <c r="M92" s="22"/>
      <c r="N92" s="22">
        <v>1785.08</v>
      </c>
      <c r="O92" s="22">
        <v>3361.24</v>
      </c>
      <c r="P92" s="22"/>
      <c r="Q92" s="22">
        <v>2135.7</v>
      </c>
      <c r="R92" s="22">
        <v>2288.87</v>
      </c>
      <c r="S92" s="26">
        <v>1770.1</v>
      </c>
      <c r="T92" s="26">
        <v>551.3</v>
      </c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25657.579999999998</v>
      </c>
      <c r="AG92" s="22">
        <f t="shared" si="17"/>
        <v>37755.22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>B10+B15+B24+B33+B47+B52+B54+B61+B62+B69+B71+B72+B76+B81+B82+B83+B88+B89+B90+B91+B40+B92+B70</f>
        <v>162605.5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5306.45</v>
      </c>
      <c r="J94" s="42">
        <f t="shared" si="18"/>
        <v>2105.2799999999997</v>
      </c>
      <c r="K94" s="42">
        <f t="shared" si="18"/>
        <v>16803.999999999996</v>
      </c>
      <c r="L94" s="42">
        <f t="shared" si="18"/>
        <v>5576.299999999999</v>
      </c>
      <c r="M94" s="42">
        <f t="shared" si="18"/>
        <v>8277.1</v>
      </c>
      <c r="N94" s="42">
        <f>N10+N15+N24+N33+N47+N52+N54+N61+N62+N69+N71+N72+N76+N81+N82+N83+N88+N89+N90+N91+N40+N92+N70</f>
        <v>3335.7799999999997</v>
      </c>
      <c r="O94" s="42">
        <f t="shared" si="18"/>
        <v>4091.1699999999996</v>
      </c>
      <c r="P94" s="42">
        <f t="shared" si="18"/>
        <v>522.5</v>
      </c>
      <c r="Q94" s="42">
        <f t="shared" si="18"/>
        <v>3470.8999999999996</v>
      </c>
      <c r="R94" s="42">
        <f t="shared" si="18"/>
        <v>5854.83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93601.73</v>
      </c>
      <c r="AG94" s="58">
        <f>AG10+AG15+AG24+AG33+AG47+AG52+AG54+AG61+AG62+AG69+AG71+AG72+AG76+AG81+AG82+AG83+AG88+AG89+AG90+AG91+AG70+AG40+AG92</f>
        <v>158823.46999999997</v>
      </c>
    </row>
    <row r="95" spans="1:33" ht="15.75">
      <c r="A95" s="3" t="s">
        <v>5</v>
      </c>
      <c r="B95" s="22">
        <f aca="true" t="shared" si="19" ref="B95:AD95">B11+B17+B26+B34+B55+B63+B73+B41+B77+B48</f>
        <v>40043.2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206.7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23473.9</v>
      </c>
      <c r="AG95" s="27">
        <f>B95+C95-AF95</f>
        <v>62910.9</v>
      </c>
    </row>
    <row r="96" spans="1:33" ht="15.75">
      <c r="A96" s="3" t="s">
        <v>2</v>
      </c>
      <c r="B96" s="22">
        <f aca="true" t="shared" si="20" ref="B96:AD96">B12+B20+B29+B36+B57+B66+B44+B80+B74+B53</f>
        <v>2879.9000000000005</v>
      </c>
      <c r="C96" s="22">
        <f t="shared" si="20"/>
        <v>7805.6</v>
      </c>
      <c r="D96" s="22">
        <f t="shared" si="20"/>
        <v>0</v>
      </c>
      <c r="E96" s="22">
        <f t="shared" si="20"/>
        <v>114.7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162.4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1916.1</v>
      </c>
      <c r="AG96" s="27">
        <f>B96+C96-AF96</f>
        <v>8769.4</v>
      </c>
    </row>
    <row r="97" spans="1:33" ht="15.7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.75">
      <c r="A98" s="3" t="s">
        <v>1</v>
      </c>
      <c r="B98" s="22">
        <f aca="true" t="shared" si="22" ref="B98:AD98">B19+B28+B65+B35+B43+B56+B79</f>
        <v>716.4</v>
      </c>
      <c r="C98" s="22">
        <f t="shared" si="22"/>
        <v>865.4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515.5999999999999</v>
      </c>
      <c r="AG98" s="27">
        <f>B98+C98-AF98</f>
        <v>1066.2</v>
      </c>
    </row>
    <row r="99" spans="1:33" ht="15.75">
      <c r="A99" s="3" t="s">
        <v>16</v>
      </c>
      <c r="B99" s="22">
        <f aca="true" t="shared" si="23" ref="B99:X99">B21+B30+B49+B37+B58+B13+B75+B67</f>
        <v>2686.6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50.5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1339.3999999999999</v>
      </c>
      <c r="AG99" s="27">
        <f>B99+C99-AF99</f>
        <v>4555.900000000001</v>
      </c>
    </row>
    <row r="100" spans="1:33" ht="12.75">
      <c r="A100" s="1" t="s">
        <v>35</v>
      </c>
      <c r="B100" s="2">
        <f aca="true" t="shared" si="25" ref="B100:AD100">B94-B95-B96-B97-B98-B99</f>
        <v>116275.90000000001</v>
      </c>
      <c r="C100" s="2">
        <f t="shared" si="25"/>
        <v>31573.100000000002</v>
      </c>
      <c r="D100" s="2">
        <f t="shared" si="25"/>
        <v>1003.2</v>
      </c>
      <c r="E100" s="2">
        <f t="shared" si="25"/>
        <v>2566.2000000000003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5078.85</v>
      </c>
      <c r="J100" s="2">
        <f t="shared" si="25"/>
        <v>456.17999999999967</v>
      </c>
      <c r="K100" s="2">
        <f t="shared" si="25"/>
        <v>12799.899999999996</v>
      </c>
      <c r="L100" s="2">
        <f t="shared" si="25"/>
        <v>4090.0999999999995</v>
      </c>
      <c r="M100" s="2">
        <f t="shared" si="25"/>
        <v>885.5</v>
      </c>
      <c r="N100" s="2">
        <f t="shared" si="25"/>
        <v>2867.3799999999997</v>
      </c>
      <c r="O100" s="2">
        <f t="shared" si="25"/>
        <v>3995.7699999999995</v>
      </c>
      <c r="P100" s="2">
        <f t="shared" si="25"/>
        <v>477</v>
      </c>
      <c r="Q100" s="2">
        <f t="shared" si="25"/>
        <v>3248.7</v>
      </c>
      <c r="R100" s="2">
        <f t="shared" si="25"/>
        <v>4923.73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9138.920000000002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66356.72999999998</v>
      </c>
      <c r="AG100" s="2">
        <f>AG94-AG95-AG96-AG97-AG98-AG99</f>
        <v>81492.26999999999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7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2017-06-29T11:14:46Z</cp:lastPrinted>
  <dcterms:created xsi:type="dcterms:W3CDTF">2002-11-05T08:53:00Z</dcterms:created>
  <dcterms:modified xsi:type="dcterms:W3CDTF">2017-07-26T12:55:27Z</dcterms:modified>
  <cp:category/>
  <cp:version/>
  <cp:contentType/>
  <cp:contentStatus/>
</cp:coreProperties>
</file>